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zysztof Harkowski\Desktop\"/>
    </mc:Choice>
  </mc:AlternateContent>
  <bookViews>
    <workbookView xWindow="0" yWindow="1944" windowWidth="14400" windowHeight="5820" activeTab="1"/>
  </bookViews>
  <sheets>
    <sheet name="ELIMINACJE" sheetId="1" r:id="rId1"/>
    <sheet name="FINA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2" l="1"/>
  <c r="T40" i="2"/>
  <c r="T39" i="2"/>
  <c r="T38" i="2"/>
  <c r="T37" i="2"/>
  <c r="T36" i="2"/>
  <c r="T35" i="2"/>
  <c r="T34" i="2"/>
  <c r="T16" i="2" l="1"/>
  <c r="T15" i="2"/>
  <c r="T14" i="2"/>
  <c r="T13" i="2"/>
  <c r="T12" i="2"/>
  <c r="T11" i="2"/>
  <c r="T10" i="2"/>
  <c r="T9" i="2"/>
  <c r="I43" i="1" l="1"/>
  <c r="H43" i="1"/>
  <c r="G43" i="1"/>
  <c r="F43" i="1"/>
  <c r="E43" i="1"/>
  <c r="J43" i="1" s="1"/>
  <c r="I42" i="1"/>
  <c r="H42" i="1"/>
  <c r="G42" i="1"/>
  <c r="F42" i="1"/>
  <c r="E42" i="1"/>
  <c r="D42" i="1"/>
  <c r="J42" i="1" s="1"/>
  <c r="I41" i="1"/>
  <c r="H41" i="1"/>
  <c r="G41" i="1"/>
  <c r="F41" i="1"/>
  <c r="E41" i="1"/>
  <c r="D41" i="1"/>
  <c r="J41" i="1" s="1"/>
  <c r="J40" i="1"/>
  <c r="J39" i="1"/>
  <c r="J38" i="1"/>
  <c r="J37" i="1"/>
  <c r="J36" i="1"/>
  <c r="J35" i="1"/>
  <c r="J34" i="1"/>
  <c r="J33" i="1"/>
  <c r="J32" i="1"/>
  <c r="J31" i="1"/>
  <c r="J17" i="1" l="1"/>
  <c r="J16" i="1"/>
  <c r="J15" i="1"/>
  <c r="J14" i="1"/>
  <c r="I13" i="1"/>
  <c r="H13" i="1"/>
  <c r="G13" i="1"/>
  <c r="F13" i="1"/>
  <c r="E13" i="1"/>
  <c r="D13" i="1"/>
  <c r="J13" i="1" s="1"/>
  <c r="I12" i="1"/>
  <c r="H12" i="1"/>
  <c r="G12" i="1"/>
  <c r="F12" i="1"/>
  <c r="E12" i="1"/>
  <c r="D12" i="1"/>
  <c r="J12" i="1" s="1"/>
  <c r="J11" i="1"/>
  <c r="I10" i="1"/>
  <c r="H10" i="1"/>
  <c r="G10" i="1"/>
  <c r="F10" i="1"/>
  <c r="E10" i="1"/>
  <c r="D10" i="1"/>
  <c r="J10" i="1" s="1"/>
  <c r="I9" i="1"/>
  <c r="H9" i="1"/>
  <c r="G9" i="1"/>
  <c r="F9" i="1"/>
  <c r="E9" i="1"/>
  <c r="D9" i="1"/>
  <c r="J9" i="1" s="1"/>
  <c r="I8" i="1"/>
  <c r="H8" i="1"/>
  <c r="G8" i="1"/>
  <c r="F8" i="1"/>
  <c r="E8" i="1"/>
  <c r="D8" i="1"/>
  <c r="J8" i="1" s="1"/>
</calcChain>
</file>

<file path=xl/sharedStrings.xml><?xml version="1.0" encoding="utf-8"?>
<sst xmlns="http://schemas.openxmlformats.org/spreadsheetml/2006/main" count="140" uniqueCount="90">
  <si>
    <t>Eliminacje - KOBIETY</t>
  </si>
  <si>
    <t>Lp.</t>
  </si>
  <si>
    <t>Nazwisko i Imię</t>
  </si>
  <si>
    <t>Klub</t>
  </si>
  <si>
    <t>S1</t>
  </si>
  <si>
    <t>S2</t>
  </si>
  <si>
    <t>S3</t>
  </si>
  <si>
    <t>S4</t>
  </si>
  <si>
    <t>S5</t>
  </si>
  <si>
    <t>S6</t>
  </si>
  <si>
    <t>RAZEM</t>
  </si>
  <si>
    <t xml:space="preserve">Rup Barbara </t>
  </si>
  <si>
    <t>PODKARPACIE PRZEMYŚL</t>
  </si>
  <si>
    <t xml:space="preserve">Zarzecka Wioletta </t>
  </si>
  <si>
    <t>MORENA IŁAWA</t>
  </si>
  <si>
    <t>Kruk Bożena</t>
  </si>
  <si>
    <t>WIM OLSZTYN</t>
  </si>
  <si>
    <t>Dering Edyta</t>
  </si>
  <si>
    <t>SUDETY KŁODZKO</t>
  </si>
  <si>
    <t>Hillar Izabela</t>
  </si>
  <si>
    <t>Ciupińskia Maria</t>
  </si>
  <si>
    <t>Pietrakiewicz Elżbieta</t>
  </si>
  <si>
    <t>OMEGA ŁÓDŹ</t>
  </si>
  <si>
    <t xml:space="preserve">Juźko Józefa </t>
  </si>
  <si>
    <t>CROSS JASTRZĘBIE</t>
  </si>
  <si>
    <t xml:space="preserve">Kowalczyk Grażyna </t>
  </si>
  <si>
    <t>Majewska Katarzyna</t>
  </si>
  <si>
    <t>Eliminacje - MĘŻCZYŹNI</t>
  </si>
  <si>
    <t>Kłos Grzegorz</t>
  </si>
  <si>
    <t>ŁUCZNICZKA BYDGOSZCZ</t>
  </si>
  <si>
    <t>Ruszkiewicz Krzysztof</t>
  </si>
  <si>
    <t>Kawka Ryszard</t>
  </si>
  <si>
    <t>PIONEK BIELSKO-BIAŁA</t>
  </si>
  <si>
    <t>Maksymiuk David</t>
  </si>
  <si>
    <t>KORMORAN GIŻYCKO</t>
  </si>
  <si>
    <t>Szczypuła Łukasz</t>
  </si>
  <si>
    <t xml:space="preserve">Paszyna Krzysztof </t>
  </si>
  <si>
    <t xml:space="preserve">Maraj Józef </t>
  </si>
  <si>
    <t>Barszczewski Eugeniusz</t>
  </si>
  <si>
    <t xml:space="preserve">Choma Michał  </t>
  </si>
  <si>
    <t xml:space="preserve">Matyka Łukasz </t>
  </si>
  <si>
    <t>Pietrakiewicz Grzegorz</t>
  </si>
  <si>
    <t xml:space="preserve">Juźko Zbigniew </t>
  </si>
  <si>
    <t xml:space="preserve">Dyczka Adam </t>
  </si>
  <si>
    <t>ST</t>
  </si>
  <si>
    <t>NAZWISKO I IMIĘ</t>
  </si>
  <si>
    <t>1-3</t>
  </si>
  <si>
    <t>4-6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</si>
  <si>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</si>
  <si>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</si>
  <si>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</si>
  <si>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</si>
  <si>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</si>
  <si>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</si>
  <si>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</si>
  <si>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</si>
  <si>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</si>
  <si>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</si>
  <si>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</si>
  <si>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</si>
  <si>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</si>
  <si>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</si>
  <si>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WYNIK</t>
  </si>
  <si>
    <t>A</t>
  </si>
  <si>
    <t>Wioleta Zarzecka</t>
  </si>
  <si>
    <t>D</t>
  </si>
  <si>
    <t>Barbara Rup</t>
  </si>
  <si>
    <t>E</t>
  </si>
  <si>
    <t>Bożena Kruk</t>
  </si>
  <si>
    <t>B</t>
  </si>
  <si>
    <t>Maria Ciupińska</t>
  </si>
  <si>
    <t>G</t>
  </si>
  <si>
    <t>Edyta Dering</t>
  </si>
  <si>
    <t>H</t>
  </si>
  <si>
    <t>Izabela Hillar</t>
  </si>
  <si>
    <t>C</t>
  </si>
  <si>
    <t>Józefa Juźko</t>
  </si>
  <si>
    <t>F</t>
  </si>
  <si>
    <t>Elżbieta Pietrakiewicz</t>
  </si>
  <si>
    <t>STAN</t>
  </si>
  <si>
    <t>Finał - kobiety</t>
  </si>
  <si>
    <t>Finał - Mężczyźni</t>
  </si>
  <si>
    <t xml:space="preserve"> Krzysztof Ruszkiewicz</t>
  </si>
  <si>
    <t xml:space="preserve">Łukasz Szczepuła </t>
  </si>
  <si>
    <t xml:space="preserve"> Dawid Maksymiuk</t>
  </si>
  <si>
    <t xml:space="preserve"> Grzegorz Kłos</t>
  </si>
  <si>
    <t xml:space="preserve"> Eugeniusz Barszczewski</t>
  </si>
  <si>
    <t>Ryszard Kawka</t>
  </si>
  <si>
    <t>Krzysztof Paszyna</t>
  </si>
  <si>
    <t>Józef Maraj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</si>
</sst>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49" fontId="8" fillId="2" borderId="1" xfId="0" applyNumberFormat="1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3"/>
  <sheetViews>
    <sheetView view="pageLayout" topLeftCell="A47" zoomScale="70" zoomScaleNormal="100" zoomScalePageLayoutView="70" workbookViewId="0">
      <selection activeCell="A50" sqref="A50:T58"/>
    </sheetView>
  </sheetViews>
  <sheetFormatPr defaultRowHeight="14.4" x14ac:dyDescent="0.3"/>
  <cols>
    <col min="1" max="1" width="4.21875" bestFit="1" customWidth="1"/>
    <col min="2" max="2" width="26.33203125" customWidth="1"/>
    <col min="3" max="3" width="28.88671875" bestFit="1" customWidth="1"/>
    <col min="4" max="4" width="8.21875" bestFit="1" customWidth="1"/>
    <col min="5" max="5" width="7.6640625" bestFit="1" customWidth="1"/>
    <col min="6" max="7" width="6.21875" bestFit="1" customWidth="1"/>
    <col min="8" max="8" width="7.6640625" bestFit="1" customWidth="1"/>
    <col min="9" max="9" width="10.109375" bestFit="1" customWidth="1"/>
    <col min="10" max="10" width="12.5546875" customWidth="1"/>
  </cols>
  <sheetData>
    <row r="5" spans="1:10" ht="23.4" x14ac:dyDescent="0.45">
      <c r="A5" s="8" t="s">
        <v>0</v>
      </c>
      <c r="B5" s="8"/>
    </row>
    <row r="7" spans="1:10" ht="25.8" x14ac:dyDescent="0.5">
      <c r="A7" s="11" t="s">
        <v>1</v>
      </c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" t="s">
        <v>9</v>
      </c>
      <c r="J7" s="2" t="s">
        <v>10</v>
      </c>
    </row>
    <row r="8" spans="1:10" ht="25.8" x14ac:dyDescent="0.5">
      <c r="A8" s="12">
        <v>1</v>
      </c>
      <c r="B8" s="3" t="s">
        <v>11</v>
      </c>
      <c r="C8" s="4" t="s">
        <v>12</v>
      </c>
      <c r="D8" s="15">
        <f>20.3+20+19.5+20+18.4</f>
        <v>98.199999999999989</v>
      </c>
      <c r="E8" s="15">
        <f>20+18.4+20.3+20.9+19.1</f>
        <v>98.699999999999989</v>
      </c>
      <c r="F8" s="15">
        <f>19.9+19.7+20.4+19.8+19.2</f>
        <v>99</v>
      </c>
      <c r="G8" s="15">
        <f>18.8+19.3+20.5+20.3+18.3</f>
        <v>97.2</v>
      </c>
      <c r="H8" s="15">
        <f>19.5+19.7+19.7+19.8+19.7</f>
        <v>98.4</v>
      </c>
      <c r="I8" s="16">
        <f>19.2+20+21+20.2+20.5</f>
        <v>100.9</v>
      </c>
      <c r="J8" s="5">
        <f t="shared" ref="J8:J17" si="0">SUM(D8:I8)</f>
        <v>592.4</v>
      </c>
    </row>
    <row r="9" spans="1:10" ht="25.8" x14ac:dyDescent="0.5">
      <c r="A9" s="12">
        <v>2</v>
      </c>
      <c r="B9" s="4" t="s">
        <v>13</v>
      </c>
      <c r="C9" s="4" t="s">
        <v>14</v>
      </c>
      <c r="D9" s="15">
        <f>15.9+17.9+21+20.2+20.5</f>
        <v>95.5</v>
      </c>
      <c r="E9" s="15">
        <f>19.8+20.5+18.6+19.2+19.5</f>
        <v>97.6</v>
      </c>
      <c r="F9" s="15">
        <f>19.7+20+18.5+20.3+20</f>
        <v>98.5</v>
      </c>
      <c r="G9" s="15">
        <f>19.2+19.3+19.9+20.6+19.3</f>
        <v>98.3</v>
      </c>
      <c r="H9" s="15">
        <f>20.8+17.7+20+20.4+19.7</f>
        <v>98.600000000000009</v>
      </c>
      <c r="I9" s="16">
        <f>19.1+19.9+18.7+19.6+18.7</f>
        <v>96.000000000000014</v>
      </c>
      <c r="J9" s="5">
        <f t="shared" si="0"/>
        <v>584.50000000000011</v>
      </c>
    </row>
    <row r="10" spans="1:10" ht="25.8" x14ac:dyDescent="0.5">
      <c r="A10" s="12">
        <v>3</v>
      </c>
      <c r="B10" s="4" t="s">
        <v>15</v>
      </c>
      <c r="C10" s="4" t="s">
        <v>16</v>
      </c>
      <c r="D10" s="15">
        <f>19.9+20.2+18.1+18.3+18.7</f>
        <v>95.2</v>
      </c>
      <c r="E10" s="15">
        <f>20.3+20.3+19+20.7+21.3</f>
        <v>101.6</v>
      </c>
      <c r="F10" s="15">
        <f>19.8+20.9+20.3+19.7+18.1</f>
        <v>98.800000000000011</v>
      </c>
      <c r="G10" s="15">
        <f>19.5+18.4+19+20.4+20</f>
        <v>97.3</v>
      </c>
      <c r="H10" s="15">
        <f>18+20.3+18.5+20.3+18.6</f>
        <v>95.699999999999989</v>
      </c>
      <c r="I10" s="16">
        <f>19.1+20+1.1+18.4+19.2+17.6</f>
        <v>95.4</v>
      </c>
      <c r="J10" s="5">
        <f t="shared" si="0"/>
        <v>584</v>
      </c>
    </row>
    <row r="11" spans="1:10" ht="25.8" x14ac:dyDescent="0.5">
      <c r="A11" s="12">
        <v>4</v>
      </c>
      <c r="B11" s="6" t="s">
        <v>17</v>
      </c>
      <c r="C11" s="6" t="s">
        <v>18</v>
      </c>
      <c r="D11" s="15">
        <v>94.3</v>
      </c>
      <c r="E11" s="15">
        <v>96.7</v>
      </c>
      <c r="F11" s="15">
        <v>94.8</v>
      </c>
      <c r="G11" s="15">
        <v>95.9</v>
      </c>
      <c r="H11" s="15">
        <v>94.7</v>
      </c>
      <c r="I11" s="16">
        <v>93.1</v>
      </c>
      <c r="J11" s="5">
        <f t="shared" si="0"/>
        <v>569.5</v>
      </c>
    </row>
    <row r="12" spans="1:10" ht="25.8" x14ac:dyDescent="0.5">
      <c r="A12" s="12">
        <v>5</v>
      </c>
      <c r="B12" s="4" t="s">
        <v>19</v>
      </c>
      <c r="C12" s="4" t="s">
        <v>16</v>
      </c>
      <c r="D12" s="15">
        <f>19+20.3+19.8+19.5+18.3</f>
        <v>96.899999999999991</v>
      </c>
      <c r="E12" s="15">
        <f>17.4+18.2+16+17+18.6</f>
        <v>87.199999999999989</v>
      </c>
      <c r="F12" s="15">
        <f>19.9+18.4+19.2+18.3+19.6</f>
        <v>95.4</v>
      </c>
      <c r="G12" s="15">
        <f>18.6+15+20.3+20+20.1</f>
        <v>94</v>
      </c>
      <c r="H12" s="15">
        <f>15.6+19.5+19.4+19.4+18.7</f>
        <v>92.600000000000009</v>
      </c>
      <c r="I12" s="16">
        <f>17.8+19.9+20.5+19.5+19.1</f>
        <v>96.800000000000011</v>
      </c>
      <c r="J12" s="5">
        <f t="shared" si="0"/>
        <v>562.90000000000009</v>
      </c>
    </row>
    <row r="13" spans="1:10" ht="25.8" x14ac:dyDescent="0.5">
      <c r="A13" s="12">
        <v>6</v>
      </c>
      <c r="B13" s="6" t="s">
        <v>20</v>
      </c>
      <c r="C13" s="6" t="s">
        <v>18</v>
      </c>
      <c r="D13" s="15">
        <f>18.3+20.6+19.3+19.1+16.1</f>
        <v>93.4</v>
      </c>
      <c r="E13" s="15">
        <f>20.1+17.3+18.1+19.4+16.8</f>
        <v>91.7</v>
      </c>
      <c r="F13" s="15">
        <f>20.5+18.2+14.9+18+19.1</f>
        <v>90.699999999999989</v>
      </c>
      <c r="G13" s="15">
        <f>16.2+16.5+18.1+17.7+19.9</f>
        <v>88.4</v>
      </c>
      <c r="H13" s="15">
        <f>20.5+18.5+15.4+19.1+16.6</f>
        <v>90.1</v>
      </c>
      <c r="I13" s="16">
        <f>15.6+17+18.5+15.7+16.1</f>
        <v>82.9</v>
      </c>
      <c r="J13" s="5">
        <f t="shared" si="0"/>
        <v>537.20000000000005</v>
      </c>
    </row>
    <row r="14" spans="1:10" ht="25.8" x14ac:dyDescent="0.5">
      <c r="A14" s="12">
        <v>7</v>
      </c>
      <c r="B14" s="4" t="s">
        <v>21</v>
      </c>
      <c r="C14" s="4" t="s">
        <v>22</v>
      </c>
      <c r="D14" s="15">
        <v>75.7</v>
      </c>
      <c r="E14" s="15">
        <v>74.5</v>
      </c>
      <c r="F14" s="15">
        <v>71.099999999999994</v>
      </c>
      <c r="G14" s="15">
        <v>74.8</v>
      </c>
      <c r="H14" s="15">
        <v>71</v>
      </c>
      <c r="I14" s="16">
        <v>84.3</v>
      </c>
      <c r="J14" s="5">
        <f t="shared" si="0"/>
        <v>451.4</v>
      </c>
    </row>
    <row r="15" spans="1:10" ht="25.8" x14ac:dyDescent="0.5">
      <c r="A15" s="12">
        <v>8</v>
      </c>
      <c r="B15" s="4" t="s">
        <v>23</v>
      </c>
      <c r="C15" s="4" t="s">
        <v>24</v>
      </c>
      <c r="D15" s="15">
        <v>21.6</v>
      </c>
      <c r="E15" s="15">
        <v>29.5</v>
      </c>
      <c r="F15" s="15">
        <v>4.9000000000000004</v>
      </c>
      <c r="G15" s="15">
        <v>17.600000000000001</v>
      </c>
      <c r="H15" s="15">
        <v>50.9</v>
      </c>
      <c r="I15" s="16">
        <v>44.8</v>
      </c>
      <c r="J15" s="5">
        <f t="shared" si="0"/>
        <v>169.3</v>
      </c>
    </row>
    <row r="16" spans="1:10" ht="25.8" x14ac:dyDescent="0.5">
      <c r="A16" s="12">
        <v>9</v>
      </c>
      <c r="B16" s="4" t="s">
        <v>25</v>
      </c>
      <c r="C16" s="4" t="s">
        <v>24</v>
      </c>
      <c r="D16" s="15">
        <v>38.4</v>
      </c>
      <c r="E16" s="15">
        <v>16.3</v>
      </c>
      <c r="F16" s="15">
        <v>11.8</v>
      </c>
      <c r="G16" s="15">
        <v>31.4</v>
      </c>
      <c r="H16" s="15">
        <v>34.5</v>
      </c>
      <c r="I16" s="16">
        <v>28.1</v>
      </c>
      <c r="J16" s="5">
        <f t="shared" si="0"/>
        <v>160.5</v>
      </c>
    </row>
    <row r="17" spans="1:10" ht="25.8" x14ac:dyDescent="0.5">
      <c r="A17" s="12">
        <v>10</v>
      </c>
      <c r="B17" s="7" t="s">
        <v>26</v>
      </c>
      <c r="C17" s="7" t="s">
        <v>22</v>
      </c>
      <c r="D17" s="15"/>
      <c r="E17" s="15"/>
      <c r="F17" s="15"/>
      <c r="G17" s="15"/>
      <c r="H17" s="15"/>
      <c r="I17" s="16"/>
      <c r="J17" s="5">
        <f t="shared" si="0"/>
        <v>0</v>
      </c>
    </row>
    <row r="28" spans="1:10" ht="23.4" x14ac:dyDescent="0.45">
      <c r="A28" s="8" t="s">
        <v>27</v>
      </c>
      <c r="B28" s="8"/>
    </row>
    <row r="30" spans="1:10" ht="25.8" x14ac:dyDescent="0.5">
      <c r="A30" s="11" t="s">
        <v>1</v>
      </c>
      <c r="B30" s="13" t="s">
        <v>2</v>
      </c>
      <c r="C30" s="14" t="s">
        <v>3</v>
      </c>
      <c r="D30" s="14" t="s">
        <v>4</v>
      </c>
      <c r="E30" s="14" t="s">
        <v>5</v>
      </c>
      <c r="F30" s="14" t="s">
        <v>6</v>
      </c>
      <c r="G30" s="14" t="s">
        <v>7</v>
      </c>
      <c r="H30" s="14" t="s">
        <v>8</v>
      </c>
      <c r="I30" s="9" t="s">
        <v>9</v>
      </c>
      <c r="J30" s="10" t="s">
        <v>10</v>
      </c>
    </row>
    <row r="31" spans="1:10" ht="25.8" x14ac:dyDescent="0.5">
      <c r="A31" s="12">
        <v>1</v>
      </c>
      <c r="B31" s="3" t="s">
        <v>28</v>
      </c>
      <c r="C31" s="4" t="s">
        <v>29</v>
      </c>
      <c r="D31" s="15">
        <v>96.8</v>
      </c>
      <c r="E31" s="15">
        <v>99.8</v>
      </c>
      <c r="F31" s="15">
        <v>96.1</v>
      </c>
      <c r="G31" s="15">
        <v>97.2</v>
      </c>
      <c r="H31" s="15">
        <v>96.9</v>
      </c>
      <c r="I31" s="16">
        <v>101.7</v>
      </c>
      <c r="J31" s="5">
        <f t="shared" ref="J31:J43" si="1">SUM(D31:I31)</f>
        <v>588.5</v>
      </c>
    </row>
    <row r="32" spans="1:10" ht="25.8" x14ac:dyDescent="0.5">
      <c r="A32" s="12">
        <v>2</v>
      </c>
      <c r="B32" s="4" t="s">
        <v>30</v>
      </c>
      <c r="C32" s="4" t="s">
        <v>16</v>
      </c>
      <c r="D32" s="15">
        <v>93.9</v>
      </c>
      <c r="E32" s="15">
        <v>88.5</v>
      </c>
      <c r="F32" s="15">
        <v>97.4</v>
      </c>
      <c r="G32" s="15">
        <v>99.7</v>
      </c>
      <c r="H32" s="15">
        <v>100.9</v>
      </c>
      <c r="I32" s="16">
        <v>101.2</v>
      </c>
      <c r="J32" s="5">
        <f t="shared" si="1"/>
        <v>581.6</v>
      </c>
    </row>
    <row r="33" spans="1:10" ht="25.8" x14ac:dyDescent="0.5">
      <c r="A33" s="12">
        <v>3</v>
      </c>
      <c r="B33" s="4" t="s">
        <v>31</v>
      </c>
      <c r="C33" s="4" t="s">
        <v>32</v>
      </c>
      <c r="D33" s="15">
        <v>95.4</v>
      </c>
      <c r="E33" s="15">
        <v>94.2</v>
      </c>
      <c r="F33" s="15">
        <v>96.4</v>
      </c>
      <c r="G33" s="15">
        <v>98.9</v>
      </c>
      <c r="H33" s="15">
        <v>97.8</v>
      </c>
      <c r="I33" s="16">
        <v>95</v>
      </c>
      <c r="J33" s="5">
        <f t="shared" si="1"/>
        <v>577.70000000000005</v>
      </c>
    </row>
    <row r="34" spans="1:10" ht="25.8" x14ac:dyDescent="0.5">
      <c r="A34" s="12">
        <v>4</v>
      </c>
      <c r="B34" s="4" t="s">
        <v>33</v>
      </c>
      <c r="C34" s="4" t="s">
        <v>34</v>
      </c>
      <c r="D34" s="15">
        <v>97.7</v>
      </c>
      <c r="E34" s="15">
        <v>94.2</v>
      </c>
      <c r="F34" s="15">
        <v>97.7</v>
      </c>
      <c r="G34" s="15">
        <v>96.9</v>
      </c>
      <c r="H34" s="15">
        <v>100</v>
      </c>
      <c r="I34" s="16">
        <v>85.5</v>
      </c>
      <c r="J34" s="5">
        <f t="shared" si="1"/>
        <v>572</v>
      </c>
    </row>
    <row r="35" spans="1:10" ht="25.8" x14ac:dyDescent="0.5">
      <c r="A35" s="12">
        <v>5</v>
      </c>
      <c r="B35" s="6" t="s">
        <v>35</v>
      </c>
      <c r="C35" s="6" t="s">
        <v>18</v>
      </c>
      <c r="D35" s="15">
        <v>91</v>
      </c>
      <c r="E35" s="15">
        <v>94.1</v>
      </c>
      <c r="F35" s="15">
        <v>94.3</v>
      </c>
      <c r="G35" s="15">
        <v>93.8</v>
      </c>
      <c r="H35" s="15">
        <v>95.7</v>
      </c>
      <c r="I35" s="16">
        <v>90.3</v>
      </c>
      <c r="J35" s="5">
        <f t="shared" si="1"/>
        <v>559.19999999999993</v>
      </c>
    </row>
    <row r="36" spans="1:10" ht="25.8" x14ac:dyDescent="0.5">
      <c r="A36" s="12">
        <v>6</v>
      </c>
      <c r="B36" s="3" t="s">
        <v>36</v>
      </c>
      <c r="C36" s="4" t="s">
        <v>12</v>
      </c>
      <c r="D36" s="15">
        <v>94</v>
      </c>
      <c r="E36" s="15">
        <v>93.7</v>
      </c>
      <c r="F36" s="15">
        <v>93.1</v>
      </c>
      <c r="G36" s="15">
        <v>91.9</v>
      </c>
      <c r="H36" s="15">
        <v>88.7</v>
      </c>
      <c r="I36" s="16">
        <v>96.2</v>
      </c>
      <c r="J36" s="5">
        <f t="shared" si="1"/>
        <v>557.59999999999991</v>
      </c>
    </row>
    <row r="37" spans="1:10" ht="25.8" x14ac:dyDescent="0.5">
      <c r="A37" s="12">
        <v>7</v>
      </c>
      <c r="B37" s="3" t="s">
        <v>37</v>
      </c>
      <c r="C37" s="4" t="s">
        <v>12</v>
      </c>
      <c r="D37" s="15">
        <v>91</v>
      </c>
      <c r="E37" s="15">
        <v>91.4</v>
      </c>
      <c r="F37" s="15">
        <v>93.5</v>
      </c>
      <c r="G37" s="15">
        <v>93.1</v>
      </c>
      <c r="H37" s="15">
        <v>90.1</v>
      </c>
      <c r="I37" s="16">
        <v>94.4</v>
      </c>
      <c r="J37" s="5">
        <f t="shared" si="1"/>
        <v>553.5</v>
      </c>
    </row>
    <row r="38" spans="1:10" ht="25.8" x14ac:dyDescent="0.5">
      <c r="A38" s="12">
        <v>8</v>
      </c>
      <c r="B38" s="4" t="s">
        <v>38</v>
      </c>
      <c r="C38" s="4" t="s">
        <v>16</v>
      </c>
      <c r="D38" s="15">
        <v>84.3</v>
      </c>
      <c r="E38" s="15">
        <v>88</v>
      </c>
      <c r="F38" s="15">
        <v>88.7</v>
      </c>
      <c r="G38" s="15">
        <v>93.8</v>
      </c>
      <c r="H38" s="15">
        <v>91.8</v>
      </c>
      <c r="I38" s="16">
        <v>89.9</v>
      </c>
      <c r="J38" s="5">
        <f t="shared" si="1"/>
        <v>536.5</v>
      </c>
    </row>
    <row r="39" spans="1:10" ht="25.8" x14ac:dyDescent="0.5">
      <c r="A39" s="12">
        <v>9</v>
      </c>
      <c r="B39" s="3" t="s">
        <v>39</v>
      </c>
      <c r="C39" s="4" t="s">
        <v>12</v>
      </c>
      <c r="D39" s="15">
        <v>85.6</v>
      </c>
      <c r="E39" s="15">
        <v>86.9</v>
      </c>
      <c r="F39" s="15">
        <v>74.400000000000006</v>
      </c>
      <c r="G39" s="15">
        <v>82.6</v>
      </c>
      <c r="H39" s="15">
        <v>82.5</v>
      </c>
      <c r="I39" s="16">
        <v>82.8</v>
      </c>
      <c r="J39" s="5">
        <f t="shared" si="1"/>
        <v>494.8</v>
      </c>
    </row>
    <row r="40" spans="1:10" ht="25.8" x14ac:dyDescent="0.5">
      <c r="A40" s="12">
        <v>10</v>
      </c>
      <c r="B40" s="3" t="s">
        <v>40</v>
      </c>
      <c r="C40" s="4" t="s">
        <v>12</v>
      </c>
      <c r="D40" s="15">
        <v>83.4</v>
      </c>
      <c r="E40" s="15">
        <v>85.9</v>
      </c>
      <c r="F40" s="15">
        <v>85.2</v>
      </c>
      <c r="G40" s="15">
        <v>72.3</v>
      </c>
      <c r="H40" s="15">
        <v>83.1</v>
      </c>
      <c r="I40" s="16">
        <v>72.400000000000006</v>
      </c>
      <c r="J40" s="5">
        <f t="shared" si="1"/>
        <v>482.29999999999995</v>
      </c>
    </row>
    <row r="41" spans="1:10" ht="25.8" x14ac:dyDescent="0.5">
      <c r="A41" s="12">
        <v>11</v>
      </c>
      <c r="B41" s="4" t="s">
        <v>41</v>
      </c>
      <c r="C41" s="4" t="s">
        <v>22</v>
      </c>
      <c r="D41" s="15">
        <f>7.8+1.8+13.5+5.7+8.1</f>
        <v>36.9</v>
      </c>
      <c r="E41" s="15">
        <f>12+15.7+7.2+15.5+9.5</f>
        <v>59.9</v>
      </c>
      <c r="F41" s="15">
        <f>9.3+12.7+14.5+11+12.3</f>
        <v>59.8</v>
      </c>
      <c r="G41" s="15">
        <f>11.7+11.9+13.7+16.4+12.3</f>
        <v>66</v>
      </c>
      <c r="H41" s="15">
        <f>11.3+9+9.3+12.6+10</f>
        <v>52.2</v>
      </c>
      <c r="I41" s="16">
        <f>11.4+8.6+17.7+14.2+13.2</f>
        <v>65.100000000000009</v>
      </c>
      <c r="J41" s="5">
        <f t="shared" si="1"/>
        <v>339.90000000000003</v>
      </c>
    </row>
    <row r="42" spans="1:10" ht="25.8" x14ac:dyDescent="0.5">
      <c r="A42" s="12">
        <v>12</v>
      </c>
      <c r="B42" s="4" t="s">
        <v>42</v>
      </c>
      <c r="C42" s="4" t="s">
        <v>24</v>
      </c>
      <c r="D42" s="15">
        <f>11.4+12.1+12.8+7.5+5.8</f>
        <v>49.599999999999994</v>
      </c>
      <c r="E42" s="15">
        <f>12.1+6.8+15.5+14.5</f>
        <v>48.9</v>
      </c>
      <c r="F42" s="15">
        <f>15+3.1+10.4+1.5+6.9</f>
        <v>36.9</v>
      </c>
      <c r="G42" s="15">
        <f>5.4+14+14+5.9+10.4</f>
        <v>49.699999999999996</v>
      </c>
      <c r="H42" s="15">
        <f>2.8+9.8+6.6+4</f>
        <v>23.200000000000003</v>
      </c>
      <c r="I42" s="16">
        <f>18.1+9.8+4.7+14.5</f>
        <v>47.1</v>
      </c>
      <c r="J42" s="5">
        <f t="shared" si="1"/>
        <v>255.4</v>
      </c>
    </row>
    <row r="43" spans="1:10" ht="25.8" x14ac:dyDescent="0.5">
      <c r="A43" s="12">
        <v>13</v>
      </c>
      <c r="B43" s="4" t="s">
        <v>43</v>
      </c>
      <c r="C43" s="4" t="s">
        <v>24</v>
      </c>
      <c r="D43" s="15">
        <v>0</v>
      </c>
      <c r="E43" s="15">
        <f>8.1+5.7+9.1+1.4+14.6</f>
        <v>38.9</v>
      </c>
      <c r="F43" s="15">
        <f>13.5+13.4+13.9+8.1+6.3</f>
        <v>55.199999999999996</v>
      </c>
      <c r="G43" s="15">
        <f>3.6+15+17.4+7.3+14.8</f>
        <v>58.099999999999994</v>
      </c>
      <c r="H43" s="15">
        <f>14.3+5.6+6.1+1.5+9.9</f>
        <v>37.4</v>
      </c>
      <c r="I43" s="16">
        <f>9.3+7+1.9+9.5+10.1</f>
        <v>37.799999999999997</v>
      </c>
      <c r="J43" s="5">
        <f t="shared" si="1"/>
        <v>227.39999999999998</v>
      </c>
    </row>
  </sheetData>
  <mergeCells count="2">
    <mergeCell ref="A5:B5"/>
    <mergeCell ref="A28:B28"/>
  </mergeCells>
  <pageMargins left="0.7" right="0.7" top="0.75" bottom="0.75" header="0.3" footer="0.3"/>
  <pageSetup paperSize="9" orientation="landscape" verticalDpi="0" r:id="rId1"/>
  <headerFooter>
    <oddHeader>&amp;CKOMUNIKAT KLASYFIKACYJNY
OGÓLNOPOLSKIEGO TURNIEJU W STRZELECTWIE PNEUMATYCZNYM
POSTAWA LEŻĄC
CHORZÓW 05-07.08.2016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41"/>
  <sheetViews>
    <sheetView tabSelected="1" view="pageLayout" zoomScale="85" zoomScaleNormal="100" zoomScalePageLayoutView="85" workbookViewId="0">
      <selection activeCell="L40" sqref="L40"/>
    </sheetView>
  </sheetViews>
  <sheetFormatPr defaultRowHeight="14.4" x14ac:dyDescent="0.3"/>
  <cols>
    <col min="1" max="1" width="2.44140625" customWidth="1"/>
    <col min="2" max="2" width="6.88671875" bestFit="1" customWidth="1"/>
    <col min="3" max="3" width="25.44140625" bestFit="1" customWidth="1"/>
    <col min="4" max="5" width="6.33203125" bestFit="1" customWidth="1"/>
    <col min="6" max="6" width="5.109375" bestFit="1" customWidth="1"/>
    <col min="7" max="8" width="6.33203125" bestFit="1" customWidth="1"/>
    <col min="9" max="9" width="5.109375" bestFit="1" customWidth="1"/>
    <col min="10" max="11" width="6.33203125" bestFit="1" customWidth="1"/>
    <col min="12" max="12" width="5.109375" bestFit="1" customWidth="1"/>
    <col min="13" max="13" width="6.33203125" bestFit="1" customWidth="1"/>
    <col min="14" max="14" width="5.109375" bestFit="1" customWidth="1"/>
    <col min="15" max="17" width="6.33203125" bestFit="1" customWidth="1"/>
    <col min="18" max="19" width="5.109375" bestFit="1" customWidth="1"/>
    <col min="20" max="20" width="8.6640625" bestFit="1" customWidth="1"/>
  </cols>
  <sheetData>
    <row r="6" spans="1:20" ht="23.4" x14ac:dyDescent="0.45">
      <c r="A6" s="8" t="s">
        <v>80</v>
      </c>
      <c r="B6" s="8"/>
      <c r="C6" s="8"/>
      <c r="D6" s="8"/>
      <c r="E6" s="8"/>
      <c r="F6" s="8"/>
      <c r="G6" s="8"/>
      <c r="H6" s="8"/>
      <c r="I6" s="8"/>
    </row>
    <row r="8" spans="1:20" ht="18" x14ac:dyDescent="0.3">
      <c r="A8" s="17"/>
      <c r="B8" s="18" t="s">
        <v>79</v>
      </c>
      <c r="C8" s="19" t="s">
        <v>45</v>
      </c>
      <c r="D8" s="20" t="s">
        <v>46</v>
      </c>
      <c r="E8" s="20" t="s">
        <v>47</v>
      </c>
      <c r="F8" s="19" t="s">
        <v>48</v>
      </c>
      <c r="G8" s="19" t="s">
        <v>49</v>
      </c>
      <c r="H8" s="19" t="s">
        <v>50</v>
      </c>
      <c r="I8" s="19" t="s">
        <v>51</v>
      </c>
      <c r="J8" s="19" t="s">
        <v>52</v>
      </c>
      <c r="K8" s="19" t="s">
        <v>53</v>
      </c>
      <c r="L8" s="19" t="s">
        <v>54</v>
      </c>
      <c r="M8" s="19" t="s">
        <v>55</v>
      </c>
      <c r="N8" s="19" t="s">
        <v>56</v>
      </c>
      <c r="O8" s="19" t="s">
        <v>57</v>
      </c>
      <c r="P8" s="19" t="s">
        <v>58</v>
      </c>
      <c r="Q8" s="19" t="s">
        <v>59</v>
      </c>
      <c r="R8" s="19" t="s">
        <v>60</v>
      </c>
      <c r="S8" s="19" t="s">
        <v>61</v>
      </c>
      <c r="T8" s="19" t="s">
        <v>62</v>
      </c>
    </row>
    <row r="9" spans="1:20" ht="18" x14ac:dyDescent="0.35">
      <c r="A9" s="12">
        <v>1</v>
      </c>
      <c r="B9" s="12" t="s">
        <v>63</v>
      </c>
      <c r="C9" s="21" t="s">
        <v>64</v>
      </c>
      <c r="D9" s="21">
        <v>29.4</v>
      </c>
      <c r="E9" s="21">
        <v>30</v>
      </c>
      <c r="F9" s="21">
        <v>9.5</v>
      </c>
      <c r="G9" s="21">
        <v>10.1</v>
      </c>
      <c r="H9" s="21">
        <v>10.8</v>
      </c>
      <c r="I9" s="21">
        <v>9.6</v>
      </c>
      <c r="J9" s="21">
        <v>9</v>
      </c>
      <c r="K9" s="21">
        <v>10.3</v>
      </c>
      <c r="L9" s="21">
        <v>9.3000000000000007</v>
      </c>
      <c r="M9" s="21">
        <v>10.5</v>
      </c>
      <c r="N9" s="21">
        <v>9.8000000000000007</v>
      </c>
      <c r="O9" s="21">
        <v>9.5</v>
      </c>
      <c r="P9" s="21">
        <v>9</v>
      </c>
      <c r="Q9" s="21">
        <v>10.6</v>
      </c>
      <c r="R9" s="21">
        <v>9.5</v>
      </c>
      <c r="S9" s="21">
        <v>9.6</v>
      </c>
      <c r="T9" s="21">
        <f>SUM(D9:S9)</f>
        <v>196.5</v>
      </c>
    </row>
    <row r="10" spans="1:20" ht="18" x14ac:dyDescent="0.35">
      <c r="A10" s="12">
        <v>2</v>
      </c>
      <c r="B10" s="12" t="s">
        <v>65</v>
      </c>
      <c r="C10" s="21" t="s">
        <v>66</v>
      </c>
      <c r="D10" s="21">
        <v>28.8</v>
      </c>
      <c r="E10" s="21">
        <v>28.2</v>
      </c>
      <c r="F10" s="21">
        <v>8.3000000000000007</v>
      </c>
      <c r="G10" s="21">
        <v>9.5</v>
      </c>
      <c r="H10" s="21">
        <v>9.8000000000000007</v>
      </c>
      <c r="I10" s="21">
        <v>9.1999999999999993</v>
      </c>
      <c r="J10" s="21">
        <v>10.199999999999999</v>
      </c>
      <c r="K10" s="21">
        <v>9.1</v>
      </c>
      <c r="L10" s="21">
        <v>8.6999999999999993</v>
      </c>
      <c r="M10" s="21">
        <v>9.3000000000000007</v>
      </c>
      <c r="N10" s="21">
        <v>9.9</v>
      </c>
      <c r="O10" s="21">
        <v>10.6</v>
      </c>
      <c r="P10" s="21">
        <v>10.6</v>
      </c>
      <c r="Q10" s="21">
        <v>9.9</v>
      </c>
      <c r="R10" s="21">
        <v>8.1</v>
      </c>
      <c r="S10" s="21">
        <v>8.5</v>
      </c>
      <c r="T10" s="21">
        <f>SUM(D10:S10)</f>
        <v>188.7</v>
      </c>
    </row>
    <row r="11" spans="1:20" ht="18" x14ac:dyDescent="0.35">
      <c r="A11" s="12">
        <v>3</v>
      </c>
      <c r="B11" s="12" t="s">
        <v>67</v>
      </c>
      <c r="C11" s="21" t="s">
        <v>68</v>
      </c>
      <c r="D11" s="21">
        <v>25.2</v>
      </c>
      <c r="E11" s="21">
        <v>27.9</v>
      </c>
      <c r="F11" s="21">
        <v>8</v>
      </c>
      <c r="G11" s="21">
        <v>7.3</v>
      </c>
      <c r="H11" s="21">
        <v>7.1</v>
      </c>
      <c r="I11" s="21">
        <v>8.5</v>
      </c>
      <c r="J11" s="21">
        <v>10.1</v>
      </c>
      <c r="K11" s="21">
        <v>8.8000000000000007</v>
      </c>
      <c r="L11" s="21">
        <v>8.6999999999999993</v>
      </c>
      <c r="M11" s="21">
        <v>8.8000000000000007</v>
      </c>
      <c r="N11" s="21">
        <v>9.6999999999999993</v>
      </c>
      <c r="O11" s="21">
        <v>9.3000000000000007</v>
      </c>
      <c r="P11" s="21">
        <v>8.8000000000000007</v>
      </c>
      <c r="Q11" s="21">
        <v>8.3000000000000007</v>
      </c>
      <c r="R11" s="21"/>
      <c r="S11" s="21"/>
      <c r="T11" s="21">
        <f>SUM(D11:S11)</f>
        <v>156.5</v>
      </c>
    </row>
    <row r="12" spans="1:20" ht="18" x14ac:dyDescent="0.35">
      <c r="A12" s="12">
        <v>4</v>
      </c>
      <c r="B12" s="12" t="s">
        <v>69</v>
      </c>
      <c r="C12" s="21" t="s">
        <v>70</v>
      </c>
      <c r="D12" s="21">
        <v>26.3</v>
      </c>
      <c r="E12" s="21">
        <v>25.5</v>
      </c>
      <c r="F12" s="21">
        <v>9.8000000000000007</v>
      </c>
      <c r="G12" s="21">
        <v>9.5</v>
      </c>
      <c r="H12" s="21">
        <v>9.1999999999999993</v>
      </c>
      <c r="I12" s="21">
        <v>9.1999999999999993</v>
      </c>
      <c r="J12" s="21">
        <v>8.4</v>
      </c>
      <c r="K12" s="21">
        <v>10</v>
      </c>
      <c r="L12" s="21">
        <v>7.5</v>
      </c>
      <c r="M12" s="21">
        <v>6.6</v>
      </c>
      <c r="N12" s="21">
        <v>8.4</v>
      </c>
      <c r="O12" s="21">
        <v>8.4</v>
      </c>
      <c r="P12" s="21"/>
      <c r="Q12" s="21"/>
      <c r="R12" s="21"/>
      <c r="S12" s="21"/>
      <c r="T12" s="21">
        <f>SUM(D12:S12)</f>
        <v>138.80000000000001</v>
      </c>
    </row>
    <row r="13" spans="1:20" ht="18" x14ac:dyDescent="0.35">
      <c r="A13" s="12">
        <v>5</v>
      </c>
      <c r="B13" s="12" t="s">
        <v>71</v>
      </c>
      <c r="C13" s="21" t="s">
        <v>72</v>
      </c>
      <c r="D13" s="21">
        <v>24.6</v>
      </c>
      <c r="E13" s="21">
        <v>24.5</v>
      </c>
      <c r="F13" s="21">
        <v>6.2</v>
      </c>
      <c r="G13" s="21">
        <v>10.3</v>
      </c>
      <c r="H13" s="21">
        <v>7.3</v>
      </c>
      <c r="I13" s="21">
        <v>7.8</v>
      </c>
      <c r="J13" s="21">
        <v>8.6999999999999993</v>
      </c>
      <c r="K13" s="21">
        <v>7.5</v>
      </c>
      <c r="L13" s="21">
        <v>10</v>
      </c>
      <c r="M13" s="21">
        <v>10.1</v>
      </c>
      <c r="N13" s="21"/>
      <c r="O13" s="21"/>
      <c r="P13" s="21"/>
      <c r="Q13" s="21"/>
      <c r="R13" s="21"/>
      <c r="S13" s="21"/>
      <c r="T13" s="21">
        <f>SUM(D13:S13)</f>
        <v>117</v>
      </c>
    </row>
    <row r="14" spans="1:20" ht="18" x14ac:dyDescent="0.35">
      <c r="A14" s="12">
        <v>6</v>
      </c>
      <c r="B14" s="12" t="s">
        <v>73</v>
      </c>
      <c r="C14" s="21" t="s">
        <v>74</v>
      </c>
      <c r="D14" s="21">
        <v>23.8</v>
      </c>
      <c r="E14" s="21">
        <v>23.8</v>
      </c>
      <c r="F14" s="21">
        <v>9.1</v>
      </c>
      <c r="G14" s="21">
        <v>7.3</v>
      </c>
      <c r="H14" s="21">
        <v>8.1</v>
      </c>
      <c r="I14" s="21">
        <v>8</v>
      </c>
      <c r="J14" s="21">
        <v>6.2</v>
      </c>
      <c r="K14" s="21">
        <v>9.9</v>
      </c>
      <c r="L14" s="21"/>
      <c r="M14" s="21"/>
      <c r="N14" s="21"/>
      <c r="O14" s="21"/>
      <c r="P14" s="21"/>
      <c r="Q14" s="21"/>
      <c r="R14" s="21"/>
      <c r="S14" s="21"/>
      <c r="T14" s="21">
        <f>SUM(D14:S14)</f>
        <v>96.2</v>
      </c>
    </row>
    <row r="15" spans="1:20" ht="18" x14ac:dyDescent="0.35">
      <c r="A15" s="12">
        <v>7</v>
      </c>
      <c r="B15" s="12" t="s">
        <v>75</v>
      </c>
      <c r="C15" s="21" t="s">
        <v>76</v>
      </c>
      <c r="D15" s="21">
        <v>24.2</v>
      </c>
      <c r="E15" s="21">
        <v>16.8</v>
      </c>
      <c r="F15" s="21">
        <v>7.8</v>
      </c>
      <c r="G15" s="21">
        <v>6.9</v>
      </c>
      <c r="H15" s="21">
        <v>3.4</v>
      </c>
      <c r="I15" s="21">
        <v>5.4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f>SUM(D15:S15)</f>
        <v>64.5</v>
      </c>
    </row>
    <row r="16" spans="1:20" ht="18" x14ac:dyDescent="0.35">
      <c r="A16" s="12">
        <v>8</v>
      </c>
      <c r="B16" s="12" t="s">
        <v>77</v>
      </c>
      <c r="C16" s="21" t="s">
        <v>78</v>
      </c>
      <c r="D16" s="21">
        <v>7.5</v>
      </c>
      <c r="E16" s="21">
        <v>2.7</v>
      </c>
      <c r="F16" s="21">
        <v>3.5</v>
      </c>
      <c r="G16" s="21"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f>SUM(D16:S16)</f>
        <v>13.7</v>
      </c>
    </row>
    <row r="31" spans="1:9" ht="23.4" x14ac:dyDescent="0.45">
      <c r="A31" s="8" t="s">
        <v>81</v>
      </c>
      <c r="B31" s="8"/>
      <c r="C31" s="8"/>
      <c r="D31" s="8"/>
      <c r="E31" s="8"/>
      <c r="F31" s="8"/>
      <c r="G31" s="8"/>
      <c r="H31" s="8"/>
      <c r="I31" s="8"/>
    </row>
    <row r="33" spans="1:20" ht="18" x14ac:dyDescent="0.35">
      <c r="A33" s="15"/>
      <c r="B33" s="18" t="s">
        <v>44</v>
      </c>
      <c r="C33" s="18" t="s">
        <v>45</v>
      </c>
      <c r="D33" s="22" t="s">
        <v>46</v>
      </c>
      <c r="E33" s="22" t="s">
        <v>47</v>
      </c>
      <c r="F33" s="18" t="s">
        <v>48</v>
      </c>
      <c r="G33" s="18" t="s">
        <v>49</v>
      </c>
      <c r="H33" s="18" t="s">
        <v>50</v>
      </c>
      <c r="I33" s="18" t="s">
        <v>51</v>
      </c>
      <c r="J33" s="18" t="s">
        <v>52</v>
      </c>
      <c r="K33" s="18" t="s">
        <v>53</v>
      </c>
      <c r="L33" s="18" t="s">
        <v>54</v>
      </c>
      <c r="M33" s="18" t="s">
        <v>55</v>
      </c>
      <c r="N33" s="18" t="s">
        <v>56</v>
      </c>
      <c r="O33" s="18" t="s">
        <v>57</v>
      </c>
      <c r="P33" s="18" t="s">
        <v>58</v>
      </c>
      <c r="Q33" s="18" t="s">
        <v>59</v>
      </c>
      <c r="R33" s="18" t="s">
        <v>60</v>
      </c>
      <c r="S33" s="18" t="s">
        <v>61</v>
      </c>
      <c r="T33" s="18" t="s">
        <v>62</v>
      </c>
    </row>
    <row r="34" spans="1:20" ht="18" x14ac:dyDescent="0.35">
      <c r="A34" s="12">
        <v>1</v>
      </c>
      <c r="B34" s="12" t="s">
        <v>71</v>
      </c>
      <c r="C34" s="21" t="s">
        <v>82</v>
      </c>
      <c r="D34" s="21">
        <v>31</v>
      </c>
      <c r="E34" s="21">
        <v>30</v>
      </c>
      <c r="F34" s="21">
        <v>10</v>
      </c>
      <c r="G34" s="21">
        <v>10.199999999999999</v>
      </c>
      <c r="H34" s="21">
        <v>10.3</v>
      </c>
      <c r="I34" s="21">
        <v>10.6</v>
      </c>
      <c r="J34" s="21">
        <v>7.9</v>
      </c>
      <c r="K34" s="21">
        <v>9.9</v>
      </c>
      <c r="L34" s="21">
        <v>9.5</v>
      </c>
      <c r="M34" s="21">
        <v>10</v>
      </c>
      <c r="N34" s="21">
        <v>10.1</v>
      </c>
      <c r="O34" s="21">
        <v>10.4</v>
      </c>
      <c r="P34" s="21">
        <v>9.3000000000000007</v>
      </c>
      <c r="Q34" s="21">
        <v>9.1999999999999993</v>
      </c>
      <c r="R34" s="21">
        <v>9.6999999999999993</v>
      </c>
      <c r="S34" s="21">
        <v>10</v>
      </c>
      <c r="T34" s="21">
        <f t="shared" ref="T34:T41" si="0">SUM(D34:S34)</f>
        <v>198.1</v>
      </c>
    </row>
    <row r="35" spans="1:20" ht="18" x14ac:dyDescent="0.35">
      <c r="A35" s="12">
        <v>2</v>
      </c>
      <c r="B35" s="12" t="s">
        <v>75</v>
      </c>
      <c r="C35" s="21" t="s">
        <v>83</v>
      </c>
      <c r="D35" s="21">
        <v>26.9</v>
      </c>
      <c r="E35" s="21">
        <v>27.3</v>
      </c>
      <c r="F35" s="21">
        <v>9.3000000000000007</v>
      </c>
      <c r="G35" s="21">
        <v>9.3000000000000007</v>
      </c>
      <c r="H35" s="21">
        <v>8.9</v>
      </c>
      <c r="I35" s="21">
        <v>8.1999999999999993</v>
      </c>
      <c r="J35" s="21">
        <v>9.4</v>
      </c>
      <c r="K35" s="21">
        <v>9</v>
      </c>
      <c r="L35" s="21">
        <v>9.6</v>
      </c>
      <c r="M35" s="21">
        <v>10.4</v>
      </c>
      <c r="N35" s="21">
        <v>9</v>
      </c>
      <c r="O35" s="21">
        <v>9.1</v>
      </c>
      <c r="P35" s="21">
        <v>9.1</v>
      </c>
      <c r="Q35" s="21">
        <v>9.1</v>
      </c>
      <c r="R35" s="21">
        <v>8.1</v>
      </c>
      <c r="S35" s="21">
        <v>9.6999999999999993</v>
      </c>
      <c r="T35" s="21">
        <f t="shared" si="0"/>
        <v>182.39999999999998</v>
      </c>
    </row>
    <row r="36" spans="1:20" ht="18" x14ac:dyDescent="0.35">
      <c r="A36" s="12">
        <v>3</v>
      </c>
      <c r="B36" s="12" t="s">
        <v>77</v>
      </c>
      <c r="C36" s="21" t="s">
        <v>84</v>
      </c>
      <c r="D36" s="21">
        <v>27.5</v>
      </c>
      <c r="E36" s="21">
        <v>28.1</v>
      </c>
      <c r="F36" s="21">
        <v>9.6999999999999993</v>
      </c>
      <c r="G36" s="21">
        <v>7.7</v>
      </c>
      <c r="H36" s="21">
        <v>7.7</v>
      </c>
      <c r="I36" s="21">
        <v>9.8000000000000007</v>
      </c>
      <c r="J36" s="21">
        <v>8.9</v>
      </c>
      <c r="K36" s="21">
        <v>9.6999999999999993</v>
      </c>
      <c r="L36" s="21">
        <v>9.3000000000000007</v>
      </c>
      <c r="M36" s="21">
        <v>9.6999999999999993</v>
      </c>
      <c r="N36" s="21">
        <v>8.1</v>
      </c>
      <c r="O36" s="21">
        <v>7.8</v>
      </c>
      <c r="P36" s="21">
        <v>9.9</v>
      </c>
      <c r="Q36" s="21">
        <v>9.3000000000000007</v>
      </c>
      <c r="R36" s="21"/>
      <c r="S36" s="21"/>
      <c r="T36" s="21">
        <f t="shared" si="0"/>
        <v>163.20000000000002</v>
      </c>
    </row>
    <row r="37" spans="1:20" ht="18" x14ac:dyDescent="0.35">
      <c r="A37" s="12">
        <v>4</v>
      </c>
      <c r="B37" s="12" t="s">
        <v>73</v>
      </c>
      <c r="C37" s="21" t="s">
        <v>85</v>
      </c>
      <c r="D37" s="21">
        <v>28.9</v>
      </c>
      <c r="E37" s="21">
        <v>23.2</v>
      </c>
      <c r="F37" s="21">
        <v>8.9</v>
      </c>
      <c r="G37" s="21">
        <v>7.9</v>
      </c>
      <c r="H37" s="21">
        <v>8.5</v>
      </c>
      <c r="I37" s="21">
        <v>9.1</v>
      </c>
      <c r="J37" s="21">
        <v>9.6</v>
      </c>
      <c r="K37" s="21">
        <v>10.6</v>
      </c>
      <c r="L37" s="21">
        <v>9</v>
      </c>
      <c r="M37" s="21">
        <v>9.9</v>
      </c>
      <c r="N37" s="21">
        <v>9.6</v>
      </c>
      <c r="O37" s="21">
        <v>8.1</v>
      </c>
      <c r="P37" s="21"/>
      <c r="Q37" s="21"/>
      <c r="R37" s="21"/>
      <c r="S37" s="21"/>
      <c r="T37" s="21">
        <f t="shared" si="0"/>
        <v>143.29999999999998</v>
      </c>
    </row>
    <row r="38" spans="1:20" ht="18" x14ac:dyDescent="0.35">
      <c r="A38" s="12">
        <v>5</v>
      </c>
      <c r="B38" s="12" t="s">
        <v>67</v>
      </c>
      <c r="C38" s="21" t="s">
        <v>86</v>
      </c>
      <c r="D38" s="21">
        <v>27.6</v>
      </c>
      <c r="E38" s="21">
        <v>28.7</v>
      </c>
      <c r="F38" s="21">
        <v>9.4</v>
      </c>
      <c r="G38" s="21">
        <v>9.1999999999999993</v>
      </c>
      <c r="H38" s="21">
        <v>8</v>
      </c>
      <c r="I38" s="21">
        <v>7.6</v>
      </c>
      <c r="J38" s="21">
        <v>8.1999999999999993</v>
      </c>
      <c r="K38" s="21">
        <v>5.5</v>
      </c>
      <c r="L38" s="21">
        <v>8.3000000000000007</v>
      </c>
      <c r="M38" s="21">
        <v>7.9</v>
      </c>
      <c r="N38" s="21"/>
      <c r="O38" s="21"/>
      <c r="P38" s="21"/>
      <c r="Q38" s="21"/>
      <c r="R38" s="21"/>
      <c r="S38" s="21"/>
      <c r="T38" s="21">
        <f t="shared" si="0"/>
        <v>120.4</v>
      </c>
    </row>
    <row r="39" spans="1:20" ht="18" x14ac:dyDescent="0.35">
      <c r="A39" s="12">
        <v>6</v>
      </c>
      <c r="B39" s="12" t="s">
        <v>63</v>
      </c>
      <c r="C39" s="21" t="s">
        <v>87</v>
      </c>
      <c r="D39" s="21">
        <v>28.6</v>
      </c>
      <c r="E39" s="21">
        <v>27.1</v>
      </c>
      <c r="F39" s="21">
        <v>8.1999999999999993</v>
      </c>
      <c r="G39" s="21">
        <v>9.1999999999999993</v>
      </c>
      <c r="H39" s="21">
        <v>8</v>
      </c>
      <c r="I39" s="21">
        <v>7.1</v>
      </c>
      <c r="J39" s="21">
        <v>7.1</v>
      </c>
      <c r="K39" s="21">
        <v>3.7</v>
      </c>
      <c r="L39" s="21"/>
      <c r="M39" s="21"/>
      <c r="N39" s="21"/>
      <c r="O39" s="21"/>
      <c r="P39" s="21"/>
      <c r="Q39" s="21"/>
      <c r="R39" s="21"/>
      <c r="S39" s="21"/>
      <c r="T39" s="21">
        <f t="shared" si="0"/>
        <v>99</v>
      </c>
    </row>
    <row r="40" spans="1:20" ht="18" x14ac:dyDescent="0.35">
      <c r="A40" s="12">
        <v>7</v>
      </c>
      <c r="B40" s="12" t="s">
        <v>65</v>
      </c>
      <c r="C40" s="21" t="s">
        <v>88</v>
      </c>
      <c r="D40" s="21">
        <v>24</v>
      </c>
      <c r="E40" s="21">
        <v>23.8</v>
      </c>
      <c r="F40" s="21">
        <v>8.9</v>
      </c>
      <c r="G40" s="21">
        <v>9.8000000000000007</v>
      </c>
      <c r="H40" s="21">
        <v>6.6</v>
      </c>
      <c r="I40" s="21">
        <v>7.9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>
        <f t="shared" si="0"/>
        <v>81</v>
      </c>
    </row>
    <row r="41" spans="1:20" ht="18" x14ac:dyDescent="0.35">
      <c r="A41" s="12">
        <v>8</v>
      </c>
      <c r="B41" s="12" t="s">
        <v>69</v>
      </c>
      <c r="C41" s="21" t="s">
        <v>89</v>
      </c>
      <c r="D41" s="21">
        <v>20.7</v>
      </c>
      <c r="E41" s="21">
        <v>23.9</v>
      </c>
      <c r="F41" s="21">
        <v>7.9</v>
      </c>
      <c r="G41" s="21">
        <v>7.7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>
        <f t="shared" si="0"/>
        <v>60.199999999999996</v>
      </c>
    </row>
  </sheetData>
  <mergeCells count="2">
    <mergeCell ref="A6:I6"/>
    <mergeCell ref="A31:I31"/>
  </mergeCells>
  <pageMargins left="0.25" right="0.25" top="0.75" bottom="0.75" header="0.3" footer="0.3"/>
  <pageSetup paperSize="9" orientation="landscape" verticalDpi="0" r:id="rId1"/>
  <headerFooter>
    <oddHeader>&amp;CKOMUNIKAT KLASYFIKACYJNY
OGÓLNOPOLSKIEGO TURNIEJU W STRZELECTWIE PNEUMATYCZNYM
POSTAWA LEŻĄC
CHORZÓW 05-07.08.2016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ELIMINACJE</vt:lpstr>
      <vt:lpstr>FINAŁ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Harkowski</dc:creator>
  <cp:lastModifiedBy>Krzysztof Harkowski</cp:lastModifiedBy>
  <dcterms:created xsi:type="dcterms:W3CDTF">2016-08-08T07:44:34Z</dcterms:created>
  <dcterms:modified xsi:type="dcterms:W3CDTF">2016-08-08T08:16:19Z</dcterms:modified>
</cp:coreProperties>
</file>